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60" windowWidth="15600" windowHeight="7440"/>
  </bookViews>
  <sheets>
    <sheet name="Ивана Черных 962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3" l="1"/>
  <c r="J30" i="3"/>
  <c r="I9" i="3"/>
  <c r="J9" i="3"/>
  <c r="J5" i="3"/>
  <c r="I31" i="3" l="1"/>
  <c r="J21" i="3"/>
  <c r="I24" i="3"/>
  <c r="I5" i="3"/>
  <c r="I26" i="3"/>
  <c r="I23" i="3" l="1"/>
  <c r="I12" i="3"/>
  <c r="I22" i="3"/>
  <c r="I11" i="3"/>
  <c r="I10" i="3"/>
  <c r="I21" i="3"/>
  <c r="I25" i="3"/>
  <c r="J14" i="3"/>
  <c r="I20" i="3"/>
  <c r="I19" i="3"/>
  <c r="I18" i="3"/>
  <c r="I17" i="3"/>
  <c r="I8" i="3"/>
  <c r="I7" i="3"/>
  <c r="I6" i="3"/>
  <c r="J32" i="3" l="1"/>
  <c r="I14" i="3"/>
  <c r="I32" i="3" s="1"/>
</calcChain>
</file>

<file path=xl/sharedStrings.xml><?xml version="1.0" encoding="utf-8"?>
<sst xmlns="http://schemas.openxmlformats.org/spreadsheetml/2006/main" count="127" uniqueCount="91">
  <si>
    <t>1.</t>
  </si>
  <si>
    <t>Содержание помещений общего пользования</t>
  </si>
  <si>
    <t>Уборка лестничных площадок и маршей</t>
  </si>
  <si>
    <t>Периодичность выполнения работ</t>
  </si>
  <si>
    <t>Всего затрат на 1м2</t>
  </si>
  <si>
    <t>2 раза в неделю</t>
  </si>
  <si>
    <t>Мытье лестничных площадок и маршей</t>
  </si>
  <si>
    <t>Уборка чердачного и родвальных помещений</t>
  </si>
  <si>
    <t>по мере необходимости</t>
  </si>
  <si>
    <t>2.</t>
  </si>
  <si>
    <t>Уборка земельного участка</t>
  </si>
  <si>
    <t>Вид работ</t>
  </si>
  <si>
    <t>Подметание участка в летний период</t>
  </si>
  <si>
    <t>1 раз в 3 суток</t>
  </si>
  <si>
    <t>Уборка мусора с газона</t>
  </si>
  <si>
    <t>Очистка урн</t>
  </si>
  <si>
    <t>1 раз в сутки</t>
  </si>
  <si>
    <t>Уборка мусора на контейнерной площадке</t>
  </si>
  <si>
    <t>Сдвижка и подметание снега при снегопаде</t>
  </si>
  <si>
    <t>ежедневно</t>
  </si>
  <si>
    <t>Ликвидация наледи</t>
  </si>
  <si>
    <t>Сбрасывание снега, сбивание сосулек с крыш, козырьков, балконов и иных выступающих частей</t>
  </si>
  <si>
    <t>3.</t>
  </si>
  <si>
    <t>Подготовка МКД к сезонной</t>
  </si>
  <si>
    <t>Укрепление водосточных труб,колен и воронок</t>
  </si>
  <si>
    <t>Ремонт просевшей отмостки вручную</t>
  </si>
  <si>
    <t>Замена разбитых окон и дверей в помещениях общего пользования</t>
  </si>
  <si>
    <t>Ремонт и укрепление входных дверей</t>
  </si>
  <si>
    <t>Ремонт,регулировка,промывка, испытание,расконсервация систем ЦО</t>
  </si>
  <si>
    <t>2 раза в год</t>
  </si>
  <si>
    <t>Утепление и прочистка дымовентяляционных</t>
  </si>
  <si>
    <t>Проверка состояния и ремонт продухов в цоколях</t>
  </si>
  <si>
    <t>1 раз в год</t>
  </si>
  <si>
    <t>4.</t>
  </si>
  <si>
    <t>Проведение и мелкий ремонтние технических осмотров</t>
  </si>
  <si>
    <t>Проведение технических осмотров и устранение незначительных неисправностей в системе вентиляции</t>
  </si>
  <si>
    <t>Проведение технических осмотров и устранение незначительных неисправностей в системе дымоудаления</t>
  </si>
  <si>
    <t>Проведение технических осмотров и устранение незначительных неисправностей электротехнических устройств</t>
  </si>
  <si>
    <t>4 раза в год</t>
  </si>
  <si>
    <t>Проведение технических осмотров и устранение незначительных неисправностей в системах ХГВС, канализации</t>
  </si>
  <si>
    <t>Проверка исправности канализационных вытяжек</t>
  </si>
  <si>
    <t>Осмотр внутриквартирных устройств системы ЦО</t>
  </si>
  <si>
    <t>Регулировка и наладка внутриквартирных устройств системы ЦО</t>
  </si>
  <si>
    <t>Дератизация</t>
  </si>
  <si>
    <t>6 раз в год</t>
  </si>
  <si>
    <t>Дезинсекция</t>
  </si>
  <si>
    <t>5.</t>
  </si>
  <si>
    <t>8.</t>
  </si>
  <si>
    <t>7.</t>
  </si>
  <si>
    <t>6.</t>
  </si>
  <si>
    <t>Вывоз ТБО</t>
  </si>
  <si>
    <t>2014 г</t>
  </si>
  <si>
    <t>АДС</t>
  </si>
  <si>
    <t>адрес :  Ивана Черных 96/22</t>
  </si>
  <si>
    <t>Уборка кабин лифтов</t>
  </si>
  <si>
    <t>2 раза в месяц</t>
  </si>
  <si>
    <t>Сдвижка и подметание снега при отсутствии снегопада</t>
  </si>
  <si>
    <t>Технические осмотры силовых установок</t>
  </si>
  <si>
    <t>9.</t>
  </si>
  <si>
    <t>Обслуживание лифтового хозяйства</t>
  </si>
  <si>
    <t>договор по тех обслудиванию лифтов</t>
  </si>
  <si>
    <t>10.</t>
  </si>
  <si>
    <t>Работы по содержанию помещений, входящих в состав общегоимущества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</si>
  <si>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</si>
  <si>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сотав общего имущества в многоквартирном доме</t>
  </si>
  <si>
    <t>Работы по обеспечению вывоза бытовых отходов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</si>
  <si>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</si>
  <si>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</si>
  <si>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системы дымоудаления</t>
  </si>
  <si>
    <t>Техническое обслуживание приборов учета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</si>
  <si>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</si>
  <si>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</si>
  <si>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11.</t>
  </si>
  <si>
    <t>Работы по содержанию и ремонту систем внутридомового газового оборудования</t>
  </si>
  <si>
    <t>Всего затрат на содержание жилых помещений МКД</t>
  </si>
  <si>
    <t>Сухая уборка тамбуров, холов, корридоров и маршей</t>
  </si>
  <si>
    <t>Влажная уборка тамбуров, холов, корридоров и маршей</t>
  </si>
  <si>
    <t>Влажная протирка подоконников, перил, почтовых ящиков, дверей, окон</t>
  </si>
  <si>
    <t>Выкашивание газонов</t>
  </si>
  <si>
    <t>Очитска от мусора урн, сбор мусора на придомовой территории</t>
  </si>
  <si>
    <t>Уборка крыльца и площадки перед входом в подьезд</t>
  </si>
  <si>
    <t>Сдвигание, очистка придомовой территории от выпавшего снега, наледи и льда</t>
  </si>
  <si>
    <t>Проведение технических осмотров конструктивных элементов и незначительный ремонтоконных и дверных блоков</t>
  </si>
  <si>
    <t>адрес : Ивана Черных 96/22</t>
  </si>
  <si>
    <t>Затраты на текущий ремонтжилых помещений МКД устранение повреждений конструктивных элементов; ремонт и востановление работоспособности оборудования и инженерно-технического обеспечения (электрооборудование, системы тепло-, водоснабжения, водоотведения и дымоудаления)</t>
  </si>
  <si>
    <t>Всего затрат на содержание и текущий ремонт жилых помещений МКД</t>
  </si>
  <si>
    <t>Проведение технических осмотров и устранение незначительных неисправностей крыш, фасадов, фундаментов, лестниц</t>
  </si>
  <si>
    <t>Проведение технических осмотров и устранение незначительных неисправностей стен, перекрытий, перегородок, балок, внутренней отделки</t>
  </si>
  <si>
    <t>12.</t>
  </si>
  <si>
    <t>Работы по содержанию внутридомового инженерного оборудования и технических устройств, входящих в состав общегоимущества в многоквартирном доме</t>
  </si>
  <si>
    <t>2015г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</si>
</sst>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0.000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16" fontId="0" fillId="0" borderId="3" xfId="0" applyNumberFormat="1" applyBorder="1"/>
    <xf numFmtId="16" fontId="0" fillId="0" borderId="1" xfId="0" applyNumberFormat="1" applyBorder="1"/>
    <xf numFmtId="0" fontId="2" fillId="0" borderId="2" xfId="0" applyFont="1" applyBorder="1"/>
    <xf numFmtId="0" fontId="2" fillId="0" borderId="5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0" xfId="0" applyFont="1"/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3" xfId="0" applyBorder="1" applyAlignment="1">
      <alignment wrapText="1"/>
    </xf>
    <xf numFmtId="2" fontId="0" fillId="0" borderId="3" xfId="0" applyNumberFormat="1" applyBorder="1"/>
    <xf numFmtId="2" fontId="3" fillId="0" borderId="3" xfId="0" applyNumberFormat="1" applyFont="1" applyBorder="1"/>
    <xf numFmtId="1" fontId="3" fillId="0" borderId="3" xfId="0" applyNumberFormat="1" applyFont="1" applyBorder="1"/>
    <xf numFmtId="164" fontId="0" fillId="0" borderId="3" xfId="0" applyNumberFormat="1" applyBorder="1"/>
    <xf numFmtId="1" fontId="0" fillId="0" borderId="3" xfId="0" applyNumberFormat="1" applyBorder="1"/>
    <xf numFmtId="2" fontId="0" fillId="0" borderId="1" xfId="0" applyNumberFormat="1" applyBorder="1"/>
    <xf numFmtId="1" fontId="0" fillId="0" borderId="0" xfId="0" applyNumberFormat="1"/>
    <xf numFmtId="1" fontId="0" fillId="0" borderId="1" xfId="0" applyNumberFormat="1" applyBorder="1"/>
    <xf numFmtId="165" fontId="0" fillId="0" borderId="0" xfId="0" applyNumberFormat="1"/>
    <xf numFmtId="2" fontId="3" fillId="0" borderId="1" xfId="0" applyNumberFormat="1" applyFont="1" applyBorder="1"/>
    <xf numFmtId="1" fontId="3" fillId="0" borderId="1" xfId="0" applyNumberFormat="1" applyFont="1" applyBorder="1"/>
    <xf numFmtId="2" fontId="0" fillId="0" borderId="0" xfId="0" applyNumberFormat="1"/>
    <xf numFmtId="43" fontId="0" fillId="0" borderId="1" xfId="1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0"/>
  <sheetViews>
    <sheetView tabSelected="1" topLeftCell="F1" workbookViewId="0">
      <selection activeCell="I3" sqref="I3"/>
    </sheetView>
  </sheetViews>
  <sheetFormatPr defaultRowHeight="12.75" x14ac:dyDescent="0.2"/>
  <cols>
    <col min="1" max="1" width="0" hidden="1" customWidth="1"/>
    <col min="2" max="2" width="6.140625" hidden="1" customWidth="1"/>
    <col min="3" max="3" width="47.7109375" hidden="1" customWidth="1"/>
    <col min="4" max="4" width="38.7109375" hidden="1" customWidth="1"/>
    <col min="5" max="5" width="21.5703125" hidden="1" customWidth="1"/>
    <col min="7" max="7" width="6.140625" customWidth="1"/>
    <col min="8" max="8" width="47.7109375" customWidth="1"/>
    <col min="9" max="9" width="38.7109375" customWidth="1"/>
    <col min="10" max="10" width="21.5703125" customWidth="1"/>
  </cols>
  <sheetData>
    <row r="2" spans="2:12" x14ac:dyDescent="0.2">
      <c r="C2" s="13" t="s">
        <v>53</v>
      </c>
      <c r="D2" s="13" t="s">
        <v>51</v>
      </c>
      <c r="H2" s="13" t="s">
        <v>83</v>
      </c>
      <c r="I2" s="13" t="s">
        <v>90</v>
      </c>
      <c r="J2">
        <v>2069.6999999999998</v>
      </c>
    </row>
    <row r="3" spans="2:12" ht="13.5" thickBot="1" x14ac:dyDescent="0.25"/>
    <row r="4" spans="2:12" ht="16.5" thickBot="1" x14ac:dyDescent="0.3">
      <c r="B4" s="3"/>
      <c r="C4" s="7" t="s">
        <v>11</v>
      </c>
      <c r="D4" s="6" t="s">
        <v>3</v>
      </c>
      <c r="E4" s="6" t="s">
        <v>4</v>
      </c>
      <c r="G4" s="3"/>
      <c r="H4" s="7" t="s">
        <v>11</v>
      </c>
      <c r="I4" s="6" t="s">
        <v>3</v>
      </c>
      <c r="J4" s="6" t="s">
        <v>4</v>
      </c>
    </row>
    <row r="5" spans="2:12" ht="45.75" customHeight="1" x14ac:dyDescent="0.25">
      <c r="B5" s="10" t="s">
        <v>0</v>
      </c>
      <c r="C5" s="10" t="s">
        <v>1</v>
      </c>
      <c r="D5" s="10"/>
      <c r="E5" s="10">
        <v>1.27</v>
      </c>
      <c r="G5" s="10" t="s">
        <v>0</v>
      </c>
      <c r="H5" s="14" t="s">
        <v>62</v>
      </c>
      <c r="I5" s="19">
        <f>J5*J2*12</f>
        <v>17977.828139999998</v>
      </c>
      <c r="J5" s="18">
        <f>0.72385</f>
        <v>0.72384999999999999</v>
      </c>
    </row>
    <row r="6" spans="2:12" x14ac:dyDescent="0.2">
      <c r="B6" s="4"/>
      <c r="C6" s="2" t="s">
        <v>2</v>
      </c>
      <c r="D6" s="2" t="s">
        <v>5</v>
      </c>
      <c r="E6" s="2">
        <v>1.2</v>
      </c>
      <c r="G6" s="4"/>
      <c r="H6" s="2" t="s">
        <v>75</v>
      </c>
      <c r="I6" s="21">
        <f>J6*2069.7*12</f>
        <v>9967.344047999999</v>
      </c>
      <c r="J6" s="17">
        <v>0.40132000000000001</v>
      </c>
      <c r="L6" s="25"/>
    </row>
    <row r="7" spans="2:12" x14ac:dyDescent="0.2">
      <c r="B7" s="4"/>
      <c r="C7" s="2" t="s">
        <v>54</v>
      </c>
      <c r="D7" s="2" t="s">
        <v>55</v>
      </c>
      <c r="E7" s="2">
        <v>0.03</v>
      </c>
      <c r="G7" s="5"/>
      <c r="H7" s="2" t="s">
        <v>76</v>
      </c>
      <c r="I7" s="21">
        <f>J7*2069.7*12</f>
        <v>5000.0640479999993</v>
      </c>
      <c r="J7" s="17">
        <v>0.20132</v>
      </c>
    </row>
    <row r="8" spans="2:12" ht="25.5" x14ac:dyDescent="0.2">
      <c r="B8" s="5"/>
      <c r="C8" s="2" t="s">
        <v>6</v>
      </c>
      <c r="D8" s="2" t="s">
        <v>5</v>
      </c>
      <c r="E8" s="1">
        <v>0.02</v>
      </c>
      <c r="G8" s="5"/>
      <c r="H8" s="16" t="s">
        <v>77</v>
      </c>
      <c r="I8" s="21">
        <f>J8*2069.7*12</f>
        <v>3010.4200439999995</v>
      </c>
      <c r="J8" s="17">
        <v>0.12121</v>
      </c>
      <c r="L8" s="23"/>
    </row>
    <row r="9" spans="2:12" ht="62.25" customHeight="1" x14ac:dyDescent="0.25">
      <c r="B9" s="1"/>
      <c r="C9" s="1" t="s">
        <v>7</v>
      </c>
      <c r="D9" s="1" t="s">
        <v>8</v>
      </c>
      <c r="E9" s="1">
        <v>0.02</v>
      </c>
      <c r="G9" s="10" t="s">
        <v>9</v>
      </c>
      <c r="H9" s="14" t="s">
        <v>89</v>
      </c>
      <c r="I9" s="19">
        <f>J9*J2*12</f>
        <v>45947.34</v>
      </c>
      <c r="J9" s="18">
        <f>J10+J11+J12</f>
        <v>1.85</v>
      </c>
    </row>
    <row r="10" spans="2:12" ht="39" x14ac:dyDescent="0.25">
      <c r="B10" s="9" t="s">
        <v>9</v>
      </c>
      <c r="C10" s="9" t="s">
        <v>10</v>
      </c>
      <c r="D10" s="9"/>
      <c r="E10" s="9">
        <v>2.57</v>
      </c>
      <c r="G10" s="4"/>
      <c r="H10" s="8" t="s">
        <v>37</v>
      </c>
      <c r="I10" s="21">
        <f>J10*12*J2</f>
        <v>8196.0119999999988</v>
      </c>
      <c r="J10" s="17">
        <v>0.33</v>
      </c>
    </row>
    <row r="11" spans="2:12" ht="38.25" x14ac:dyDescent="0.2">
      <c r="B11" s="1"/>
      <c r="C11" s="1" t="s">
        <v>12</v>
      </c>
      <c r="D11" s="1" t="s">
        <v>13</v>
      </c>
      <c r="E11" s="1">
        <v>0.88</v>
      </c>
      <c r="G11" s="4"/>
      <c r="H11" s="8" t="s">
        <v>39</v>
      </c>
      <c r="I11" s="21">
        <f>J11*12*J2</f>
        <v>6209.0999999999995</v>
      </c>
      <c r="J11" s="17">
        <v>0.25</v>
      </c>
      <c r="L11" s="23"/>
    </row>
    <row r="12" spans="2:12" ht="25.5" x14ac:dyDescent="0.2">
      <c r="B12" s="1"/>
      <c r="C12" s="1" t="s">
        <v>14</v>
      </c>
      <c r="D12" s="1" t="s">
        <v>8</v>
      </c>
      <c r="E12" s="1">
        <v>0.86</v>
      </c>
      <c r="G12" s="4"/>
      <c r="H12" s="8" t="s">
        <v>28</v>
      </c>
      <c r="I12" s="21">
        <f>J12*12*J2</f>
        <v>31542.227999999999</v>
      </c>
      <c r="J12" s="17">
        <v>1.27</v>
      </c>
      <c r="L12" s="28"/>
    </row>
    <row r="13" spans="2:12" ht="47.25" x14ac:dyDescent="0.25">
      <c r="B13" s="1"/>
      <c r="C13" s="1" t="s">
        <v>15</v>
      </c>
      <c r="D13" s="1" t="s">
        <v>16</v>
      </c>
      <c r="E13" s="1">
        <v>0.09</v>
      </c>
      <c r="G13" s="9" t="s">
        <v>22</v>
      </c>
      <c r="H13" s="15" t="s">
        <v>63</v>
      </c>
      <c r="I13" s="27">
        <v>12408</v>
      </c>
      <c r="J13" s="26">
        <v>0.4995</v>
      </c>
    </row>
    <row r="14" spans="2:12" ht="47.25" x14ac:dyDescent="0.25">
      <c r="B14" s="1"/>
      <c r="C14" s="1" t="s">
        <v>17</v>
      </c>
      <c r="D14" s="1" t="s">
        <v>16</v>
      </c>
      <c r="E14" s="1">
        <v>0.02</v>
      </c>
      <c r="G14" s="9" t="s">
        <v>33</v>
      </c>
      <c r="H14" s="15" t="s">
        <v>64</v>
      </c>
      <c r="I14" s="27">
        <f>J14*2069.7</f>
        <v>4449.8549999999996</v>
      </c>
      <c r="J14" s="26">
        <f>2.15</f>
        <v>2.15</v>
      </c>
    </row>
    <row r="15" spans="2:12" ht="31.5" x14ac:dyDescent="0.25">
      <c r="B15" s="1"/>
      <c r="C15" s="1" t="s">
        <v>56</v>
      </c>
      <c r="D15" s="1" t="s">
        <v>13</v>
      </c>
      <c r="E15" s="1">
        <v>0.06</v>
      </c>
      <c r="G15" s="9" t="s">
        <v>46</v>
      </c>
      <c r="H15" s="15" t="s">
        <v>65</v>
      </c>
      <c r="I15" s="27">
        <v>80967</v>
      </c>
      <c r="J15" s="9">
        <v>3.26</v>
      </c>
    </row>
    <row r="16" spans="2:12" ht="78.75" x14ac:dyDescent="0.2">
      <c r="B16" s="1"/>
      <c r="C16" s="1" t="s">
        <v>18</v>
      </c>
      <c r="D16" s="1" t="s">
        <v>19</v>
      </c>
      <c r="E16" s="1">
        <v>0.4</v>
      </c>
      <c r="G16" s="1" t="s">
        <v>49</v>
      </c>
      <c r="H16" s="15" t="s">
        <v>66</v>
      </c>
      <c r="I16" s="24">
        <v>48173</v>
      </c>
      <c r="J16" s="29">
        <v>1.94</v>
      </c>
      <c r="L16" s="23"/>
    </row>
    <row r="17" spans="2:12" x14ac:dyDescent="0.2">
      <c r="B17" s="1"/>
      <c r="C17" s="1" t="s">
        <v>20</v>
      </c>
      <c r="D17" s="1" t="s">
        <v>8</v>
      </c>
      <c r="E17" s="1">
        <v>0.2</v>
      </c>
      <c r="G17" s="4"/>
      <c r="H17" s="2" t="s">
        <v>80</v>
      </c>
      <c r="I17" s="21">
        <f>J17*J2*12</f>
        <v>19372.392</v>
      </c>
      <c r="J17" s="20">
        <v>0.78</v>
      </c>
      <c r="L17" s="28"/>
    </row>
    <row r="18" spans="2:12" ht="25.5" x14ac:dyDescent="0.2">
      <c r="B18" s="1"/>
      <c r="C18" s="8" t="s">
        <v>21</v>
      </c>
      <c r="D18" s="1" t="s">
        <v>8</v>
      </c>
      <c r="E18" s="1">
        <v>0.05</v>
      </c>
      <c r="G18" s="4"/>
      <c r="H18" s="16" t="s">
        <v>79</v>
      </c>
      <c r="I18" s="21">
        <f>J18*J2*12</f>
        <v>2235.2759999999998</v>
      </c>
      <c r="J18" s="17">
        <v>0.09</v>
      </c>
    </row>
    <row r="19" spans="2:12" ht="15.75" x14ac:dyDescent="0.25">
      <c r="B19" s="9" t="s">
        <v>22</v>
      </c>
      <c r="C19" s="9" t="s">
        <v>23</v>
      </c>
      <c r="D19" s="9"/>
      <c r="E19" s="9">
        <v>4.7300000000000004</v>
      </c>
      <c r="G19" s="4"/>
      <c r="H19" s="2" t="s">
        <v>78</v>
      </c>
      <c r="I19" s="21">
        <f>J19*J2*12</f>
        <v>1738.5479999999998</v>
      </c>
      <c r="J19" s="17">
        <v>7.0000000000000007E-2</v>
      </c>
    </row>
    <row r="20" spans="2:12" ht="25.5" x14ac:dyDescent="0.2">
      <c r="B20" s="1"/>
      <c r="C20" s="1" t="s">
        <v>24</v>
      </c>
      <c r="D20" s="1" t="s">
        <v>8</v>
      </c>
      <c r="E20" s="1">
        <v>0.16</v>
      </c>
      <c r="G20" s="4"/>
      <c r="H20" s="16" t="s">
        <v>81</v>
      </c>
      <c r="I20" s="21">
        <f>J20*J2*12</f>
        <v>24827.210531999997</v>
      </c>
      <c r="J20" s="17">
        <v>0.99963000000000002</v>
      </c>
    </row>
    <row r="21" spans="2:12" ht="63" x14ac:dyDescent="0.2">
      <c r="B21" s="1"/>
      <c r="C21" s="1" t="s">
        <v>25</v>
      </c>
      <c r="D21" s="1" t="s">
        <v>8</v>
      </c>
      <c r="E21" s="1">
        <v>0.01</v>
      </c>
      <c r="G21" s="12" t="s">
        <v>48</v>
      </c>
      <c r="H21" s="15" t="s">
        <v>67</v>
      </c>
      <c r="I21" s="24">
        <f>J21*J2*12</f>
        <v>17633.843999999997</v>
      </c>
      <c r="J21" s="22">
        <f>J22+J23+J24</f>
        <v>0.71</v>
      </c>
    </row>
    <row r="22" spans="2:12" ht="38.25" x14ac:dyDescent="0.2">
      <c r="B22" s="1"/>
      <c r="C22" s="8" t="s">
        <v>26</v>
      </c>
      <c r="D22" s="1" t="s">
        <v>8</v>
      </c>
      <c r="E22" s="1">
        <v>0.31</v>
      </c>
      <c r="G22" s="4"/>
      <c r="H22" s="8" t="s">
        <v>82</v>
      </c>
      <c r="I22" s="21">
        <f>J22*12*J2</f>
        <v>1986.9119999999998</v>
      </c>
      <c r="J22" s="17">
        <v>0.08</v>
      </c>
      <c r="L22" s="23"/>
    </row>
    <row r="23" spans="2:12" ht="38.25" x14ac:dyDescent="0.2">
      <c r="B23" s="1"/>
      <c r="C23" s="1" t="s">
        <v>27</v>
      </c>
      <c r="D23" s="1" t="s">
        <v>8</v>
      </c>
      <c r="E23" s="1">
        <v>0.1</v>
      </c>
      <c r="G23" s="4"/>
      <c r="H23" s="8" t="s">
        <v>86</v>
      </c>
      <c r="I23" s="21">
        <f>J23*12*J2</f>
        <v>4718.9160000000002</v>
      </c>
      <c r="J23" s="17">
        <v>0.19</v>
      </c>
    </row>
    <row r="24" spans="2:12" ht="38.25" x14ac:dyDescent="0.2">
      <c r="B24" s="1"/>
      <c r="C24" s="8" t="s">
        <v>28</v>
      </c>
      <c r="D24" s="1" t="s">
        <v>29</v>
      </c>
      <c r="E24" s="1">
        <v>3.63</v>
      </c>
      <c r="G24" s="4"/>
      <c r="H24" s="8" t="s">
        <v>87</v>
      </c>
      <c r="I24" s="21">
        <f>(J24*3553)*12</f>
        <v>18759.84</v>
      </c>
      <c r="J24" s="17">
        <v>0.44</v>
      </c>
    </row>
    <row r="25" spans="2:12" ht="31.5" x14ac:dyDescent="0.2">
      <c r="B25" s="1"/>
      <c r="C25" s="1" t="s">
        <v>30</v>
      </c>
      <c r="D25" s="1" t="s">
        <v>32</v>
      </c>
      <c r="E25" s="1">
        <v>0.51</v>
      </c>
      <c r="G25" s="12" t="s">
        <v>47</v>
      </c>
      <c r="H25" s="15" t="s">
        <v>68</v>
      </c>
      <c r="I25" s="1">
        <f>J25*12*J2</f>
        <v>1490.1839999999997</v>
      </c>
      <c r="J25" s="1">
        <v>0.06</v>
      </c>
    </row>
    <row r="26" spans="2:12" ht="15.75" x14ac:dyDescent="0.2">
      <c r="B26" s="1"/>
      <c r="C26" s="1" t="s">
        <v>31</v>
      </c>
      <c r="D26" s="1" t="s">
        <v>32</v>
      </c>
      <c r="E26" s="1">
        <v>0.01</v>
      </c>
      <c r="G26" s="12" t="s">
        <v>58</v>
      </c>
      <c r="H26" s="15" t="s">
        <v>69</v>
      </c>
      <c r="I26" s="1">
        <f>J26*J2*12</f>
        <v>0</v>
      </c>
      <c r="J26" s="1">
        <v>0</v>
      </c>
    </row>
    <row r="27" spans="2:12" ht="31.5" x14ac:dyDescent="0.25">
      <c r="B27" s="9" t="s">
        <v>33</v>
      </c>
      <c r="C27" s="11" t="s">
        <v>34</v>
      </c>
      <c r="D27" s="9"/>
      <c r="E27" s="9">
        <v>1.04</v>
      </c>
      <c r="G27" s="1" t="s">
        <v>61</v>
      </c>
      <c r="H27" s="15" t="s">
        <v>70</v>
      </c>
      <c r="I27" s="1">
        <v>82457</v>
      </c>
      <c r="J27" s="1">
        <v>3.32</v>
      </c>
    </row>
    <row r="28" spans="2:12" ht="31.5" x14ac:dyDescent="0.2">
      <c r="B28" s="1"/>
      <c r="C28" s="8" t="s">
        <v>35</v>
      </c>
      <c r="D28" s="1" t="s">
        <v>32</v>
      </c>
      <c r="E28" s="1">
        <v>0.08</v>
      </c>
      <c r="G28" s="1" t="s">
        <v>72</v>
      </c>
      <c r="H28" s="15" t="s">
        <v>71</v>
      </c>
      <c r="I28" s="1">
        <v>0</v>
      </c>
      <c r="J28" s="1">
        <v>0</v>
      </c>
    </row>
    <row r="29" spans="2:12" ht="38.25" x14ac:dyDescent="0.2">
      <c r="B29" s="1"/>
      <c r="C29" s="8" t="s">
        <v>36</v>
      </c>
      <c r="D29" s="1" t="s">
        <v>29</v>
      </c>
      <c r="E29" s="1">
        <v>0.13</v>
      </c>
      <c r="G29" s="1" t="s">
        <v>88</v>
      </c>
      <c r="H29" s="15" t="s">
        <v>73</v>
      </c>
      <c r="I29" s="1">
        <v>0</v>
      </c>
      <c r="J29" s="1">
        <v>0</v>
      </c>
    </row>
    <row r="30" spans="2:12" ht="38.25" x14ac:dyDescent="0.2">
      <c r="B30" s="1"/>
      <c r="C30" s="8" t="s">
        <v>37</v>
      </c>
      <c r="D30" s="1" t="s">
        <v>38</v>
      </c>
      <c r="E30" s="1">
        <v>0.33</v>
      </c>
      <c r="G30" s="1"/>
      <c r="H30" s="15" t="s">
        <v>74</v>
      </c>
      <c r="I30" s="24">
        <f>I5+I13+I14+I15+I16+I21+I25+I26+I27+I28+I29+I9</f>
        <v>311504.05114</v>
      </c>
      <c r="J30" s="22">
        <f>J5+J13+J15+J16+J21+J25+J26+J27+J28+J29+J14+J9</f>
        <v>14.513349999999999</v>
      </c>
    </row>
    <row r="31" spans="2:12" ht="126" x14ac:dyDescent="0.2">
      <c r="B31" s="1"/>
      <c r="C31" s="8" t="s">
        <v>57</v>
      </c>
      <c r="D31" s="1" t="s">
        <v>8</v>
      </c>
      <c r="E31" s="1">
        <v>1E-3</v>
      </c>
      <c r="G31" s="1"/>
      <c r="H31" s="15" t="s">
        <v>84</v>
      </c>
      <c r="I31" s="24">
        <f>J31*J2*12</f>
        <v>121946.72399999999</v>
      </c>
      <c r="J31" s="22">
        <v>4.91</v>
      </c>
    </row>
    <row r="32" spans="2:12" ht="38.25" x14ac:dyDescent="0.2">
      <c r="B32" s="1"/>
      <c r="C32" s="8" t="s">
        <v>39</v>
      </c>
      <c r="D32" s="1" t="s">
        <v>29</v>
      </c>
      <c r="E32" s="1">
        <v>0.25</v>
      </c>
      <c r="G32" s="1"/>
      <c r="H32" s="15" t="s">
        <v>85</v>
      </c>
      <c r="I32" s="24">
        <f>I30+I31</f>
        <v>433450.77513999998</v>
      </c>
      <c r="J32" s="22">
        <f>J30+J31</f>
        <v>19.423349999999999</v>
      </c>
    </row>
    <row r="33" spans="2:5" x14ac:dyDescent="0.2">
      <c r="B33" s="1"/>
      <c r="C33" s="1" t="s">
        <v>40</v>
      </c>
      <c r="D33" s="1" t="s">
        <v>32</v>
      </c>
      <c r="E33" s="1">
        <v>0.06</v>
      </c>
    </row>
    <row r="34" spans="2:5" x14ac:dyDescent="0.2">
      <c r="B34" s="1"/>
      <c r="C34" s="1" t="s">
        <v>41</v>
      </c>
      <c r="D34" s="1" t="s">
        <v>8</v>
      </c>
      <c r="E34" s="1">
        <v>0.16</v>
      </c>
    </row>
    <row r="35" spans="2:5" ht="25.5" x14ac:dyDescent="0.2">
      <c r="B35" s="1"/>
      <c r="C35" s="8" t="s">
        <v>42</v>
      </c>
      <c r="D35" s="1" t="s">
        <v>8</v>
      </c>
      <c r="E35" s="1">
        <v>0.02</v>
      </c>
    </row>
    <row r="36" spans="2:5" x14ac:dyDescent="0.2">
      <c r="B36" s="1" t="s">
        <v>46</v>
      </c>
      <c r="C36" s="1" t="s">
        <v>43</v>
      </c>
      <c r="D36" s="1" t="s">
        <v>44</v>
      </c>
      <c r="E36" s="1">
        <v>0.03</v>
      </c>
    </row>
    <row r="37" spans="2:5" x14ac:dyDescent="0.2">
      <c r="B37" s="12" t="s">
        <v>49</v>
      </c>
      <c r="C37" s="1" t="s">
        <v>45</v>
      </c>
      <c r="D37" s="1" t="s">
        <v>38</v>
      </c>
      <c r="E37" s="1">
        <v>0.04</v>
      </c>
    </row>
    <row r="38" spans="2:5" x14ac:dyDescent="0.2">
      <c r="B38" s="12" t="s">
        <v>48</v>
      </c>
      <c r="C38" s="1" t="s">
        <v>52</v>
      </c>
      <c r="D38" s="1" t="s">
        <v>8</v>
      </c>
      <c r="E38" s="1">
        <v>0.56000000000000005</v>
      </c>
    </row>
    <row r="39" spans="2:5" x14ac:dyDescent="0.2">
      <c r="B39" s="12" t="s">
        <v>47</v>
      </c>
      <c r="C39" s="1" t="s">
        <v>50</v>
      </c>
      <c r="D39" s="1" t="s">
        <v>19</v>
      </c>
      <c r="E39" s="1">
        <v>3.26</v>
      </c>
    </row>
    <row r="40" spans="2:5" x14ac:dyDescent="0.2">
      <c r="B40" s="1" t="s">
        <v>58</v>
      </c>
      <c r="C40" s="1" t="s">
        <v>59</v>
      </c>
      <c r="D40" s="1" t="s">
        <v>60</v>
      </c>
      <c r="E40" s="1">
        <v>3.32</v>
      </c>
    </row>
  </sheetData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Ивана Черных 9622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</cp:lastModifiedBy>
  <cp:lastPrinted>2015-04-09T02:17:42Z</cp:lastPrinted>
  <dcterms:created xsi:type="dcterms:W3CDTF">2015-04-08T10:35:26Z</dcterms:created>
  <dcterms:modified xsi:type="dcterms:W3CDTF">2015-12-03T02:25:48Z</dcterms:modified>
</cp:coreProperties>
</file>